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lvillewagovau-my.sharepoint.com/personal/eric_zverev_melville_wa_gov_au/Documents/Desktop/Admin/Stormwater Calculator/"/>
    </mc:Choice>
  </mc:AlternateContent>
  <xr:revisionPtr revIDLastSave="60" documentId="8_{7244062E-2BC3-4BCF-9F29-E5E6A7639E2E}" xr6:coauthVersionLast="47" xr6:coauthVersionMax="47" xr10:uidLastSave="{B981FFCA-460F-4E3F-B59E-74C4559647CE}"/>
  <bookViews>
    <workbookView xWindow="-120" yWindow="-120" windowWidth="38640" windowHeight="21240" xr2:uid="{175179B2-CB61-4076-B96D-52EF342E32D4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H23" i="2"/>
  <c r="B21" i="2" s="1"/>
  <c r="B13" i="2"/>
  <c r="C34" i="2" s="1"/>
  <c r="B34" i="2" l="1"/>
  <c r="Q34" i="2"/>
  <c r="I34" i="2"/>
  <c r="H34" i="2"/>
  <c r="R34" i="2"/>
  <c r="J34" i="2"/>
  <c r="O34" i="2"/>
  <c r="G34" i="2"/>
  <c r="P34" i="2"/>
  <c r="V34" i="2"/>
  <c r="N34" i="2"/>
  <c r="F34" i="2"/>
  <c r="U34" i="2"/>
  <c r="M34" i="2"/>
  <c r="E34" i="2"/>
  <c r="T34" i="2"/>
  <c r="L34" i="2"/>
  <c r="D34" i="2"/>
  <c r="S34" i="2"/>
  <c r="K34" i="2"/>
  <c r="B23" i="2"/>
  <c r="B22" i="2"/>
  <c r="B24" i="2" l="1"/>
  <c r="V35" i="2" l="1"/>
  <c r="F35" i="2"/>
  <c r="M35" i="2"/>
  <c r="M36" i="2" s="1"/>
  <c r="O35" i="2"/>
  <c r="O36" i="2" s="1"/>
  <c r="R35" i="2"/>
  <c r="R36" i="2" s="1"/>
  <c r="S35" i="2"/>
  <c r="S36" i="2" s="1"/>
  <c r="B35" i="2"/>
  <c r="B36" i="2" s="1"/>
  <c r="C35" i="2"/>
  <c r="C36" i="2" s="1"/>
  <c r="E35" i="2"/>
  <c r="E36" i="2" s="1"/>
  <c r="L35" i="2"/>
  <c r="L36" i="2" s="1"/>
  <c r="Q35" i="2"/>
  <c r="Q36" i="2" s="1"/>
  <c r="D35" i="2"/>
  <c r="D36" i="2" s="1"/>
  <c r="G35" i="2"/>
  <c r="G36" i="2" s="1"/>
  <c r="H35" i="2"/>
  <c r="H36" i="2" s="1"/>
  <c r="I35" i="2"/>
  <c r="I36" i="2" s="1"/>
  <c r="K35" i="2"/>
  <c r="K36" i="2" s="1"/>
  <c r="N35" i="2"/>
  <c r="N36" i="2" s="1"/>
  <c r="P35" i="2"/>
  <c r="P36" i="2" s="1"/>
  <c r="T35" i="2"/>
  <c r="T36" i="2" s="1"/>
  <c r="U35" i="2"/>
  <c r="U36" i="2" s="1"/>
  <c r="J35" i="2"/>
  <c r="J36" i="2" s="1"/>
  <c r="F36" i="2"/>
  <c r="V36" i="2"/>
  <c r="B25" i="2" l="1"/>
</calcChain>
</file>

<file path=xl/sharedStrings.xml><?xml version="1.0" encoding="utf-8"?>
<sst xmlns="http://schemas.openxmlformats.org/spreadsheetml/2006/main" count="48" uniqueCount="41">
  <si>
    <t>AEP</t>
  </si>
  <si>
    <t>Duration (min)</t>
  </si>
  <si>
    <t xml:space="preserve">Number of soakwells </t>
  </si>
  <si>
    <t>ID</t>
  </si>
  <si>
    <t>Soakwell ID (m)</t>
  </si>
  <si>
    <t>Depth</t>
  </si>
  <si>
    <t>Soakwell depth (m)</t>
  </si>
  <si>
    <t>5% AEP rainfall depth (m)</t>
  </si>
  <si>
    <t>1% AEP rainfall depth (m)</t>
  </si>
  <si>
    <t>Soakwell Type 1</t>
  </si>
  <si>
    <t>Soakwell Type 2</t>
  </si>
  <si>
    <t>Soakwell Type 3</t>
  </si>
  <si>
    <t>Property Address</t>
  </si>
  <si>
    <t>Perimeter (m)</t>
  </si>
  <si>
    <t>Height (m)</t>
  </si>
  <si>
    <t>Design AEP</t>
  </si>
  <si>
    <t>STORMWATER DRAINAGE DESIGN CALCULATOR</t>
  </si>
  <si>
    <t>Cell Block</t>
  </si>
  <si>
    <r>
      <t>Volume of runoff (m</t>
    </r>
    <r>
      <rPr>
        <b/>
        <vertAlign val="superscript"/>
        <sz val="11"/>
        <color theme="0"/>
        <rFont val="Arial"/>
        <family val="2"/>
      </rPr>
      <t>3</t>
    </r>
    <r>
      <rPr>
        <b/>
        <sz val="11"/>
        <color theme="0"/>
        <rFont val="Arial"/>
        <family val="2"/>
      </rPr>
      <t>)</t>
    </r>
  </si>
  <si>
    <r>
      <t>Volume of infiltration (m</t>
    </r>
    <r>
      <rPr>
        <b/>
        <vertAlign val="superscript"/>
        <sz val="11"/>
        <color theme="0"/>
        <rFont val="Arial"/>
        <family val="2"/>
      </rPr>
      <t>3</t>
    </r>
    <r>
      <rPr>
        <b/>
        <sz val="11"/>
        <color theme="0"/>
        <rFont val="Arial"/>
        <family val="2"/>
      </rPr>
      <t>)</t>
    </r>
  </si>
  <si>
    <r>
      <t>Retention volume (m</t>
    </r>
    <r>
      <rPr>
        <b/>
        <vertAlign val="superscript"/>
        <sz val="11"/>
        <color theme="0"/>
        <rFont val="Arial"/>
        <family val="2"/>
      </rPr>
      <t>3</t>
    </r>
    <r>
      <rPr>
        <b/>
        <sz val="11"/>
        <color theme="0"/>
        <rFont val="Arial"/>
        <family val="2"/>
      </rPr>
      <t>)</t>
    </r>
  </si>
  <si>
    <r>
      <t>Roof area (m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>)</t>
    </r>
  </si>
  <si>
    <r>
      <t>Paved area for connection (m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>)</t>
    </r>
  </si>
  <si>
    <r>
      <t>Effective impervious area (m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>)</t>
    </r>
  </si>
  <si>
    <r>
      <t>Volume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</si>
  <si>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r>
      <t>Base area (m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>)</t>
    </r>
  </si>
  <si>
    <r>
      <t>Volume provided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</si>
  <si>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r>
      <t>Side area (m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>)</t>
    </r>
  </si>
  <si>
    <r>
      <t>Infiltration area (m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>)</t>
    </r>
  </si>
  <si>
    <t>10% AEP rainfall depth (m)</t>
  </si>
  <si>
    <r>
      <t>Volume required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</si>
  <si>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t xml:space="preserve">For office use only </t>
  </si>
  <si>
    <t>Building/development application number</t>
  </si>
  <si>
    <t>Assessing officer</t>
  </si>
  <si>
    <t>20% AEP rainfall depth (m)</t>
  </si>
  <si>
    <t>Volume</t>
  </si>
  <si>
    <t>Infiltration area</t>
  </si>
  <si>
    <t>Infiltration Pipe</t>
  </si>
  <si>
    <t>Length (m)</t>
  </si>
  <si>
    <t>Diameter (m)</t>
  </si>
  <si>
    <t>Hydraulic Conductivity (m/day)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</si>
</sst>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1" x14ac:knownFonts="1">
    <font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rgb="FFFA7D0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vertAlign val="superscript"/>
      <sz val="11"/>
      <color theme="0"/>
      <name val="Arial"/>
      <family val="2"/>
    </font>
    <font>
      <sz val="11"/>
      <color rgb="FF00610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ck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7" fillId="4" borderId="0" applyNumberFormat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9" fontId="4" fillId="0" borderId="0" xfId="0" applyNumberFormat="1" applyFont="1" applyProtection="1">
      <protection hidden="1"/>
    </xf>
    <xf numFmtId="0" fontId="4" fillId="0" borderId="0" xfId="0" applyFont="1"/>
    <xf numFmtId="164" fontId="4" fillId="0" borderId="0" xfId="0" applyNumberFormat="1" applyFont="1"/>
    <xf numFmtId="0" fontId="4" fillId="0" borderId="16" xfId="0" applyFont="1" applyBorder="1"/>
    <xf numFmtId="164" fontId="4" fillId="0" borderId="16" xfId="0" applyNumberFormat="1" applyFont="1" applyBorder="1"/>
    <xf numFmtId="0" fontId="3" fillId="0" borderId="16" xfId="0" applyFont="1" applyBorder="1"/>
    <xf numFmtId="9" fontId="3" fillId="2" borderId="3" xfId="1" applyNumberFormat="1" applyFont="1" applyBorder="1" applyAlignment="1" applyProtection="1">
      <alignment horizontal="center"/>
      <protection locked="0"/>
    </xf>
    <xf numFmtId="0" fontId="3" fillId="2" borderId="12" xfId="1" applyFont="1" applyBorder="1" applyProtection="1">
      <protection locked="0"/>
    </xf>
    <xf numFmtId="0" fontId="3" fillId="2" borderId="13" xfId="1" applyFont="1" applyBorder="1" applyProtection="1">
      <protection locked="0"/>
    </xf>
    <xf numFmtId="0" fontId="3" fillId="2" borderId="9" xfId="1" applyFont="1" applyBorder="1" applyProtection="1">
      <protection locked="0"/>
    </xf>
    <xf numFmtId="0" fontId="9" fillId="0" borderId="4" xfId="0" applyFont="1" applyBorder="1"/>
    <xf numFmtId="0" fontId="3" fillId="2" borderId="20" xfId="1" applyFont="1" applyBorder="1" applyProtection="1">
      <protection locked="0"/>
    </xf>
    <xf numFmtId="0" fontId="3" fillId="2" borderId="10" xfId="1" applyFont="1" applyBorder="1" applyProtection="1">
      <protection locked="0"/>
    </xf>
    <xf numFmtId="0" fontId="3" fillId="2" borderId="21" xfId="1" applyFont="1" applyBorder="1" applyProtection="1">
      <protection locked="0"/>
    </xf>
    <xf numFmtId="1" fontId="3" fillId="2" borderId="11" xfId="1" applyNumberFormat="1" applyFont="1" applyBorder="1" applyProtection="1">
      <protection locked="0"/>
    </xf>
    <xf numFmtId="0" fontId="9" fillId="0" borderId="5" xfId="0" applyFont="1" applyBorder="1"/>
    <xf numFmtId="0" fontId="3" fillId="2" borderId="22" xfId="1" applyFont="1" applyBorder="1" applyProtection="1">
      <protection locked="0"/>
    </xf>
    <xf numFmtId="2" fontId="3" fillId="0" borderId="0" xfId="0" applyNumberFormat="1" applyFont="1"/>
    <xf numFmtId="2" fontId="3" fillId="0" borderId="16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3" fillId="2" borderId="11" xfId="1" applyFont="1" applyBorder="1" applyProtection="1">
      <protection locked="0"/>
    </xf>
    <xf numFmtId="0" fontId="9" fillId="0" borderId="29" xfId="0" applyFont="1" applyBorder="1"/>
    <xf numFmtId="0" fontId="3" fillId="0" borderId="27" xfId="0" applyFont="1" applyBorder="1"/>
    <xf numFmtId="0" fontId="3" fillId="0" borderId="0" xfId="0" applyFont="1" applyBorder="1"/>
    <xf numFmtId="0" fontId="9" fillId="0" borderId="27" xfId="0" applyFont="1" applyBorder="1"/>
    <xf numFmtId="0" fontId="9" fillId="0" borderId="30" xfId="0" applyFont="1" applyBorder="1"/>
    <xf numFmtId="0" fontId="9" fillId="0" borderId="28" xfId="0" applyFont="1" applyBorder="1"/>
    <xf numFmtId="165" fontId="9" fillId="3" borderId="1" xfId="2" applyNumberFormat="1" applyFont="1" applyBorder="1"/>
    <xf numFmtId="0" fontId="3" fillId="0" borderId="0" xfId="0" applyFont="1" applyBorder="1" applyAlignment="1">
      <alignment vertical="center"/>
    </xf>
    <xf numFmtId="0" fontId="9" fillId="0" borderId="0" xfId="0" applyFont="1" applyBorder="1"/>
    <xf numFmtId="2" fontId="9" fillId="3" borderId="1" xfId="2" applyNumberFormat="1" applyFont="1" applyBorder="1"/>
    <xf numFmtId="2" fontId="3" fillId="0" borderId="0" xfId="0" applyNumberFormat="1" applyFont="1" applyBorder="1"/>
    <xf numFmtId="0" fontId="5" fillId="0" borderId="27" xfId="0" applyFont="1" applyBorder="1"/>
    <xf numFmtId="0" fontId="4" fillId="0" borderId="0" xfId="0" applyFont="1" applyBorder="1"/>
    <xf numFmtId="164" fontId="5" fillId="0" borderId="27" xfId="0" applyNumberFormat="1" applyFont="1" applyBorder="1"/>
    <xf numFmtId="164" fontId="4" fillId="0" borderId="0" xfId="0" applyNumberFormat="1" applyFont="1" applyBorder="1"/>
    <xf numFmtId="2" fontId="3" fillId="0" borderId="27" xfId="0" applyNumberFormat="1" applyFont="1" applyBorder="1"/>
    <xf numFmtId="2" fontId="9" fillId="0" borderId="31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4" borderId="24" xfId="3" applyNumberFormat="1" applyFont="1" applyBorder="1" applyAlignment="1" applyProtection="1">
      <alignment horizontal="left" vertical="center"/>
      <protection locked="0"/>
    </xf>
    <xf numFmtId="2" fontId="3" fillId="4" borderId="25" xfId="3" applyNumberFormat="1" applyFont="1" applyBorder="1" applyAlignment="1" applyProtection="1">
      <alignment horizontal="left" vertical="center"/>
      <protection locked="0"/>
    </xf>
    <xf numFmtId="2" fontId="3" fillId="4" borderId="26" xfId="3" applyNumberFormat="1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2" borderId="1" xfId="1" applyFont="1" applyBorder="1" applyAlignment="1" applyProtection="1">
      <alignment horizontal="left"/>
      <protection locked="0"/>
    </xf>
    <xf numFmtId="0" fontId="3" fillId="2" borderId="19" xfId="1" applyFont="1" applyBorder="1" applyAlignment="1" applyProtection="1">
      <alignment horizontal="left"/>
      <protection locked="0"/>
    </xf>
    <xf numFmtId="165" fontId="3" fillId="2" borderId="3" xfId="1" applyNumberFormat="1" applyFont="1" applyBorder="1" applyProtection="1">
      <protection locked="0"/>
    </xf>
  </cellXfs>
  <cellStyles count="4">
    <cellStyle name="Calculation" xfId="2" builtinId="22"/>
    <cellStyle name="Good" xfId="3" builtinId="26"/>
    <cellStyle name="Input" xfId="1" builtinId="20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Retention Volume VS Storm Duration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Required Volume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Sheet1!$B$29:$V$29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30</c:v>
                </c:pt>
                <c:pt idx="10">
                  <c:v>45</c:v>
                </c:pt>
                <c:pt idx="11">
                  <c:v>60</c:v>
                </c:pt>
                <c:pt idx="12">
                  <c:v>90</c:v>
                </c:pt>
                <c:pt idx="13">
                  <c:v>120</c:v>
                </c:pt>
                <c:pt idx="14">
                  <c:v>180</c:v>
                </c:pt>
                <c:pt idx="15">
                  <c:v>270</c:v>
                </c:pt>
                <c:pt idx="16">
                  <c:v>360</c:v>
                </c:pt>
                <c:pt idx="17">
                  <c:v>540</c:v>
                </c:pt>
                <c:pt idx="18">
                  <c:v>720</c:v>
                </c:pt>
                <c:pt idx="19">
                  <c:v>1080</c:v>
                </c:pt>
                <c:pt idx="20">
                  <c:v>1440</c:v>
                </c:pt>
              </c:numCache>
            </c:numRef>
          </c:xVal>
          <c:yVal>
            <c:numRef>
              <c:f>Sheet1!$B$36:$V$36</c:f>
              <c:numCache>
                <c:formatCode>0.0000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DD-4A28-B4CE-CD60581A1BE7}"/>
            </c:ext>
          </c:extLst>
        </c:ser>
        <c:ser>
          <c:idx val="1"/>
          <c:order val="1"/>
          <c:tx>
            <c:v>Provided Volume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Lit>
              <c:formatCode>General</c:formatCode>
              <c:ptCount val="2"/>
              <c:pt idx="0">
                <c:v>1</c:v>
              </c:pt>
              <c:pt idx="1">
                <c:v>3000</c:v>
              </c:pt>
            </c:numLit>
          </c:xVal>
          <c:yVal>
            <c:numRef>
              <c:f>(Sheet1!$B$21,Sheet1!$B$21)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4DD-4A28-B4CE-CD60581A1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324648"/>
        <c:axId val="993321368"/>
      </c:scatterChart>
      <c:valAx>
        <c:axId val="993324648"/>
        <c:scaling>
          <c:logBase val="10"/>
          <c:orientation val="minMax"/>
          <c:max val="2000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Storm Duration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3321368"/>
        <c:crosses val="autoZero"/>
        <c:crossBetween val="midCat"/>
        <c:majorUnit val="10"/>
        <c:minorUnit val="10"/>
      </c:valAx>
      <c:valAx>
        <c:axId val="993321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Retention  Volume (m</a:t>
                </a:r>
                <a:r>
                  <a:rPr lang="en-AU" baseline="30000"/>
                  <a:t>3</a:t>
                </a:r>
                <a:r>
                  <a:rPr lang="en-AU" baseline="0"/>
                  <a:t>)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3324648"/>
        <c:crossesAt val="1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28</xdr:row>
      <xdr:rowOff>123824</xdr:rowOff>
    </xdr:from>
    <xdr:to>
      <xdr:col>8</xdr:col>
      <xdr:colOff>349250</xdr:colOff>
      <xdr:row>49</xdr:row>
      <xdr:rowOff>174624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68211B2-56B5-44DE-B1F5-F8555E7C6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1454150</xdr:colOff>
      <xdr:row>0</xdr:row>
      <xdr:rowOff>152400</xdr:rowOff>
    </xdr:from>
    <xdr:to>
      <xdr:col>6</xdr:col>
      <xdr:colOff>330414</xdr:colOff>
      <xdr:row>4</xdr:row>
      <xdr:rowOff>101600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7EDB0BF-B12F-4EBF-B986-50B35D6A1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7900" y="152400"/>
          <a:ext cx="2210014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1CDB-B2B5-4DFC-B210-65968F5B2831}">
  <dimension ref="A1:AK190"/>
  <sheetViews>
    <sheetView showGridLines="0" tabSelected="1" workbookViewId="0">
      <selection activeCell="B18" sqref="B18"/>
    </sheetView>
  </sheetViews>
  <sheetFormatPr defaultColWidth="0" defaultRowHeight="14.25" zeroHeight="1" x14ac:dyDescent="0.2"/>
  <cols>
    <col min="1" max="1" width="28.875" customWidth="1"/>
    <col min="2" max="3" width="8.625" customWidth="1"/>
    <col min="4" max="4" width="26.625" customWidth="1"/>
    <col min="5" max="6" width="8.625" customWidth="1"/>
    <col min="7" max="7" width="26.625" customWidth="1"/>
    <col min="8" max="9" width="8.625" customWidth="1"/>
    <col min="10" max="10" width="15.125" customWidth="1"/>
    <col min="11" max="11" width="11.125" customWidth="1"/>
    <col min="12" max="12" width="8.75" hidden="1" customWidth="1"/>
    <col min="13" max="15" width="8.625" hidden="1" customWidth="1"/>
    <col min="16" max="20" width="8.75" hidden="1" customWidth="1"/>
    <col min="21" max="22" width="8.875" hidden="1" customWidth="1"/>
    <col min="23" max="16384" width="9" hidden="1"/>
  </cols>
  <sheetData>
    <row r="1" spans="1:37" ht="15" thickTop="1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3" t="s">
        <v>0</v>
      </c>
      <c r="N1" s="3" t="s">
        <v>3</v>
      </c>
      <c r="O1" s="3" t="s">
        <v>5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x14ac:dyDescent="0.2">
      <c r="A2" s="54"/>
      <c r="B2" s="55"/>
      <c r="C2" s="55"/>
      <c r="D2" s="55"/>
      <c r="E2" s="55"/>
      <c r="F2" s="55"/>
      <c r="G2" s="55"/>
      <c r="H2" s="55"/>
      <c r="I2" s="55"/>
      <c r="J2" s="55"/>
      <c r="K2" s="56"/>
      <c r="L2" s="1"/>
      <c r="M2" s="4">
        <v>0.01</v>
      </c>
      <c r="N2" s="3">
        <v>0.9</v>
      </c>
      <c r="O2" s="3">
        <v>0.6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x14ac:dyDescent="0.2">
      <c r="A3" s="54"/>
      <c r="B3" s="55"/>
      <c r="C3" s="55"/>
      <c r="D3" s="55"/>
      <c r="E3" s="55"/>
      <c r="F3" s="55"/>
      <c r="G3" s="55"/>
      <c r="H3" s="55"/>
      <c r="I3" s="55"/>
      <c r="J3" s="55"/>
      <c r="K3" s="56"/>
      <c r="L3" s="1"/>
      <c r="M3" s="4">
        <v>0.05</v>
      </c>
      <c r="N3" s="3">
        <v>1.2</v>
      </c>
      <c r="O3" s="3">
        <v>0.9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x14ac:dyDescent="0.2">
      <c r="A4" s="54"/>
      <c r="B4" s="55"/>
      <c r="C4" s="55"/>
      <c r="D4" s="55"/>
      <c r="E4" s="55"/>
      <c r="F4" s="55"/>
      <c r="G4" s="55"/>
      <c r="H4" s="55"/>
      <c r="I4" s="55"/>
      <c r="J4" s="55"/>
      <c r="K4" s="56"/>
      <c r="L4" s="1"/>
      <c r="M4" s="4">
        <v>0.1</v>
      </c>
      <c r="N4" s="3">
        <v>1.5</v>
      </c>
      <c r="O4" s="3">
        <v>1.2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x14ac:dyDescent="0.2">
      <c r="A5" s="57"/>
      <c r="B5" s="58"/>
      <c r="C5" s="58"/>
      <c r="D5" s="58"/>
      <c r="E5" s="58"/>
      <c r="F5" s="58"/>
      <c r="G5" s="58"/>
      <c r="H5" s="58"/>
      <c r="I5" s="58"/>
      <c r="J5" s="58"/>
      <c r="K5" s="59"/>
      <c r="L5" s="1"/>
      <c r="M5" s="4">
        <v>0.2</v>
      </c>
      <c r="N5" s="3">
        <v>1.8</v>
      </c>
      <c r="O5" s="3">
        <v>1.5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30" customHeight="1" x14ac:dyDescent="0.2">
      <c r="A6" s="48" t="s">
        <v>16</v>
      </c>
      <c r="B6" s="49"/>
      <c r="C6" s="49"/>
      <c r="D6" s="49"/>
      <c r="E6" s="49"/>
      <c r="F6" s="49"/>
      <c r="G6" s="49"/>
      <c r="H6" s="49"/>
      <c r="I6" s="49"/>
      <c r="J6" s="49"/>
      <c r="K6" s="50"/>
      <c r="L6" s="1"/>
      <c r="M6" s="3"/>
      <c r="N6" s="3"/>
      <c r="O6" s="3">
        <v>1.8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15" x14ac:dyDescent="0.25">
      <c r="A7" s="26" t="s">
        <v>12</v>
      </c>
      <c r="B7" s="64"/>
      <c r="C7" s="64"/>
      <c r="D7" s="64"/>
      <c r="E7" s="64"/>
      <c r="F7" s="64"/>
      <c r="G7" s="64"/>
      <c r="H7" s="64"/>
      <c r="I7" s="64"/>
      <c r="J7" s="64"/>
      <c r="K7" s="65"/>
      <c r="L7" s="1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x14ac:dyDescent="0.2">
      <c r="A8" s="27"/>
      <c r="B8" s="28"/>
      <c r="C8" s="28"/>
      <c r="D8" s="28"/>
      <c r="E8" s="28"/>
      <c r="F8" s="28"/>
      <c r="G8" s="28"/>
      <c r="H8" s="28"/>
      <c r="I8" s="28"/>
      <c r="J8" s="28"/>
      <c r="K8" s="9"/>
      <c r="L8" s="1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17.100000000000001" customHeight="1" x14ac:dyDescent="0.25">
      <c r="A9" s="26" t="s">
        <v>15</v>
      </c>
      <c r="B9" s="10">
        <v>0.01</v>
      </c>
      <c r="C9" s="28"/>
      <c r="D9" s="28"/>
      <c r="E9" s="28"/>
      <c r="F9" s="28"/>
      <c r="G9" s="28"/>
      <c r="H9" s="28"/>
      <c r="I9" s="28"/>
      <c r="J9" s="28"/>
      <c r="K9" s="9"/>
      <c r="L9" s="1"/>
      <c r="M9" s="2"/>
      <c r="N9" s="2"/>
      <c r="O9" s="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17.100000000000001" customHeight="1" x14ac:dyDescent="0.25">
      <c r="A10" s="29"/>
      <c r="B10" s="28"/>
      <c r="C10" s="28"/>
      <c r="D10" s="28"/>
      <c r="E10" s="28"/>
      <c r="F10" s="28"/>
      <c r="G10" s="60" t="s">
        <v>37</v>
      </c>
      <c r="H10" s="62"/>
      <c r="I10" s="28"/>
      <c r="J10" s="28"/>
      <c r="K10" s="9"/>
      <c r="L10" s="1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17.100000000000001" customHeight="1" x14ac:dyDescent="0.25">
      <c r="A11" s="30" t="s">
        <v>21</v>
      </c>
      <c r="B11" s="11"/>
      <c r="C11" s="28"/>
      <c r="D11" s="28"/>
      <c r="E11" s="28"/>
      <c r="F11" s="28"/>
      <c r="G11" s="23" t="s">
        <v>38</v>
      </c>
      <c r="H11" s="13"/>
      <c r="I11" s="28"/>
      <c r="J11" s="28"/>
      <c r="K11" s="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17.100000000000001" customHeight="1" x14ac:dyDescent="0.25">
      <c r="A12" s="29" t="s">
        <v>22</v>
      </c>
      <c r="B12" s="12"/>
      <c r="C12" s="28"/>
      <c r="D12" s="28"/>
      <c r="E12" s="28"/>
      <c r="F12" s="28"/>
      <c r="G12" s="24" t="s">
        <v>39</v>
      </c>
      <c r="H12" s="25"/>
      <c r="I12" s="28"/>
      <c r="J12" s="28"/>
      <c r="K12" s="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17.100000000000001" customHeight="1" x14ac:dyDescent="0.25">
      <c r="A13" s="31" t="s">
        <v>23</v>
      </c>
      <c r="B13" s="32">
        <f>B11+(0.9*B12)</f>
        <v>0</v>
      </c>
      <c r="C13" s="28"/>
      <c r="D13" s="28"/>
      <c r="E13" s="28"/>
      <c r="F13" s="28"/>
      <c r="G13" s="28"/>
      <c r="H13" s="28"/>
      <c r="I13" s="28"/>
      <c r="J13" s="28"/>
      <c r="K13" s="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7.100000000000001" customHeight="1" x14ac:dyDescent="0.25">
      <c r="A14" s="29"/>
      <c r="B14" s="28"/>
      <c r="C14" s="28"/>
      <c r="D14" s="28"/>
      <c r="E14" s="28"/>
      <c r="F14" s="28"/>
      <c r="G14" s="28"/>
      <c r="H14" s="28"/>
      <c r="I14" s="28"/>
      <c r="J14" s="28"/>
      <c r="K14" s="9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7.100000000000001" customHeight="1" x14ac:dyDescent="0.2">
      <c r="A15" s="63" t="s">
        <v>9</v>
      </c>
      <c r="B15" s="62"/>
      <c r="C15" s="33"/>
      <c r="D15" s="60" t="s">
        <v>10</v>
      </c>
      <c r="E15" s="62"/>
      <c r="F15" s="33"/>
      <c r="G15" s="60" t="s">
        <v>11</v>
      </c>
      <c r="H15" s="62"/>
      <c r="I15" s="33"/>
      <c r="J15" s="60" t="s">
        <v>17</v>
      </c>
      <c r="K15" s="6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2"/>
      <c r="AH15" s="2"/>
      <c r="AI15" s="1"/>
      <c r="AJ15" s="1"/>
      <c r="AK15" s="1"/>
    </row>
    <row r="16" spans="1:37" ht="17.100000000000001" customHeight="1" x14ac:dyDescent="0.25">
      <c r="A16" s="29" t="s">
        <v>4</v>
      </c>
      <c r="B16" s="13"/>
      <c r="C16" s="28"/>
      <c r="D16" s="14" t="s">
        <v>4</v>
      </c>
      <c r="E16" s="13"/>
      <c r="F16" s="28"/>
      <c r="G16" s="14" t="s">
        <v>4</v>
      </c>
      <c r="H16" s="13"/>
      <c r="I16" s="28"/>
      <c r="J16" s="14" t="s">
        <v>13</v>
      </c>
      <c r="K16" s="1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7.100000000000001" customHeight="1" x14ac:dyDescent="0.25">
      <c r="A17" s="29" t="s">
        <v>6</v>
      </c>
      <c r="B17" s="16"/>
      <c r="C17" s="28"/>
      <c r="D17" s="14" t="s">
        <v>6</v>
      </c>
      <c r="E17" s="16"/>
      <c r="F17" s="28"/>
      <c r="G17" s="14" t="s">
        <v>6</v>
      </c>
      <c r="H17" s="16"/>
      <c r="I17" s="28"/>
      <c r="J17" s="14" t="s">
        <v>14</v>
      </c>
      <c r="K17" s="1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7.100000000000001" customHeight="1" x14ac:dyDescent="0.25">
      <c r="A18" s="31" t="s">
        <v>2</v>
      </c>
      <c r="B18" s="18"/>
      <c r="C18" s="28"/>
      <c r="D18" s="19" t="s">
        <v>2</v>
      </c>
      <c r="E18" s="18"/>
      <c r="F18" s="28"/>
      <c r="G18" s="19" t="s">
        <v>2</v>
      </c>
      <c r="H18" s="18"/>
      <c r="I18" s="28"/>
      <c r="J18" s="14" t="s">
        <v>24</v>
      </c>
      <c r="K18" s="1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7.100000000000001" customHeight="1" x14ac:dyDescent="0.25">
      <c r="A19" s="29"/>
      <c r="B19" s="28"/>
      <c r="C19" s="28"/>
      <c r="D19" s="28"/>
      <c r="E19" s="28"/>
      <c r="F19" s="28"/>
      <c r="G19" s="28"/>
      <c r="H19" s="28"/>
      <c r="I19" s="28"/>
      <c r="J19" s="19" t="s">
        <v>25</v>
      </c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7.100000000000001" customHeight="1" x14ac:dyDescent="0.25">
      <c r="A20" s="29"/>
      <c r="B20" s="28"/>
      <c r="C20" s="28"/>
      <c r="D20" s="28"/>
      <c r="E20" s="28"/>
      <c r="F20" s="28"/>
      <c r="G20" s="28"/>
      <c r="H20" s="28"/>
      <c r="I20" s="28"/>
      <c r="J20" s="34"/>
      <c r="K20" s="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7.100000000000001" customHeight="1" x14ac:dyDescent="0.25">
      <c r="A21" s="26" t="s">
        <v>26</v>
      </c>
      <c r="B21" s="35">
        <f>(PI()*(B16/2)^2*B17*B18)+(PI()*(E16/2)^2*E17*E18)+(PI()*(H16/2)^2*H17*H18)+K18+H23</f>
        <v>0</v>
      </c>
      <c r="C21" s="36"/>
      <c r="D21" s="28"/>
      <c r="E21" s="28"/>
      <c r="F21" s="28"/>
      <c r="G21" s="28"/>
      <c r="H21" s="28"/>
      <c r="I21" s="28"/>
      <c r="J21" s="28"/>
      <c r="K21" s="9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7.100000000000001" hidden="1" customHeight="1" x14ac:dyDescent="0.25">
      <c r="A22" s="29" t="s">
        <v>25</v>
      </c>
      <c r="B22" s="36">
        <f>(PI()*(B16/2)^2*B18) + (PI()*(E16/2)^2*E18)+(PI()*(H16/2)^2*H18)+K19</f>
        <v>0</v>
      </c>
      <c r="C22" s="28"/>
      <c r="D22" s="28"/>
      <c r="E22" s="28"/>
      <c r="F22" s="28"/>
      <c r="G22" s="28"/>
      <c r="H22" s="28"/>
      <c r="I22" s="28"/>
      <c r="J22" s="28"/>
      <c r="K22" s="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7.100000000000001" hidden="1" customHeight="1" x14ac:dyDescent="0.25">
      <c r="A23" s="29" t="s">
        <v>27</v>
      </c>
      <c r="B23" s="36">
        <f>(PI()*B16*B17*B18)+(PI()*E16*E17*E18)+(PI()*H16*H17*H18)+(K16*K17)</f>
        <v>0</v>
      </c>
      <c r="C23" s="28"/>
      <c r="D23" s="28"/>
      <c r="E23" s="28"/>
      <c r="F23" s="28"/>
      <c r="G23" s="34" t="s">
        <v>35</v>
      </c>
      <c r="H23" s="28">
        <f>PI()*(H12/2)^2*H11</f>
        <v>0</v>
      </c>
      <c r="I23" s="28"/>
      <c r="J23" s="28"/>
      <c r="K23" s="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7.100000000000001" hidden="1" customHeight="1" x14ac:dyDescent="0.25">
      <c r="A24" s="29" t="s">
        <v>28</v>
      </c>
      <c r="B24" s="36">
        <f>B22+(B23/2)+H24</f>
        <v>0</v>
      </c>
      <c r="C24" s="28"/>
      <c r="D24" s="28"/>
      <c r="E24" s="28"/>
      <c r="F24" s="28"/>
      <c r="G24" s="34" t="s">
        <v>36</v>
      </c>
      <c r="H24" s="28">
        <f>PI()*H12*H11/2</f>
        <v>0</v>
      </c>
      <c r="I24" s="28"/>
      <c r="J24" s="28"/>
      <c r="K24" s="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7.100000000000001" customHeight="1" x14ac:dyDescent="0.25">
      <c r="A25" s="26" t="s">
        <v>30</v>
      </c>
      <c r="B25" s="35">
        <f>MAX(B36:V36)</f>
        <v>0</v>
      </c>
      <c r="C25" s="28"/>
      <c r="D25" s="28"/>
      <c r="E25" s="28"/>
      <c r="F25" s="28"/>
      <c r="G25" s="28"/>
      <c r="H25" s="28"/>
      <c r="I25" s="28"/>
      <c r="J25" s="28"/>
      <c r="K25" s="9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7.100000000000001" customHeight="1" x14ac:dyDescent="0.25">
      <c r="A26" s="26"/>
      <c r="B26" s="28"/>
      <c r="C26" s="28"/>
      <c r="D26" s="28"/>
      <c r="E26" s="28"/>
      <c r="F26" s="28"/>
      <c r="G26" s="28"/>
      <c r="H26" s="28"/>
      <c r="I26" s="28"/>
      <c r="J26" s="28"/>
      <c r="K26" s="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7.100000000000001" customHeight="1" x14ac:dyDescent="0.25">
      <c r="A27" s="26" t="s">
        <v>40</v>
      </c>
      <c r="B27" s="66">
        <v>4</v>
      </c>
      <c r="C27" s="28"/>
      <c r="D27" s="28"/>
      <c r="E27" s="28"/>
      <c r="F27" s="28"/>
      <c r="G27" s="28"/>
      <c r="H27" s="28"/>
      <c r="I27" s="28"/>
      <c r="J27" s="28"/>
      <c r="K27" s="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7.100000000000001" customHeight="1" x14ac:dyDescent="0.25">
      <c r="A28" s="29"/>
      <c r="B28" s="28"/>
      <c r="C28" s="28"/>
      <c r="D28" s="28"/>
      <c r="E28" s="28"/>
      <c r="F28" s="28"/>
      <c r="G28" s="28"/>
      <c r="H28" s="28"/>
      <c r="I28" s="28"/>
      <c r="J28" s="28"/>
      <c r="K28" s="9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7.100000000000001" customHeight="1" x14ac:dyDescent="0.25">
      <c r="A29" s="37" t="s">
        <v>1</v>
      </c>
      <c r="B29" s="38">
        <v>1</v>
      </c>
      <c r="C29" s="38">
        <v>2</v>
      </c>
      <c r="D29" s="38">
        <v>3</v>
      </c>
      <c r="E29" s="38">
        <v>4</v>
      </c>
      <c r="F29" s="38">
        <v>5</v>
      </c>
      <c r="G29" s="38">
        <v>10</v>
      </c>
      <c r="H29" s="38">
        <v>15</v>
      </c>
      <c r="I29" s="38">
        <v>20</v>
      </c>
      <c r="J29" s="38">
        <v>25</v>
      </c>
      <c r="K29" s="7">
        <v>30</v>
      </c>
      <c r="L29" s="5">
        <v>45</v>
      </c>
      <c r="M29" s="5">
        <v>60</v>
      </c>
      <c r="N29" s="5">
        <v>90</v>
      </c>
      <c r="O29" s="5">
        <v>120</v>
      </c>
      <c r="P29" s="5">
        <v>180</v>
      </c>
      <c r="Q29" s="5">
        <v>270</v>
      </c>
      <c r="R29" s="5">
        <v>360</v>
      </c>
      <c r="S29" s="5">
        <v>540</v>
      </c>
      <c r="T29" s="5">
        <v>720</v>
      </c>
      <c r="U29" s="5">
        <v>1080</v>
      </c>
      <c r="V29" s="5">
        <v>1440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7.100000000000001" customHeight="1" x14ac:dyDescent="0.25">
      <c r="A30" s="37" t="s">
        <v>34</v>
      </c>
      <c r="B30" s="38">
        <v>2.5400000000000002E-3</v>
      </c>
      <c r="C30" s="38">
        <v>4.3400000000000001E-3</v>
      </c>
      <c r="D30" s="38">
        <v>5.8499999999999993E-3</v>
      </c>
      <c r="E30" s="38">
        <v>7.1200000000000005E-3</v>
      </c>
      <c r="F30" s="38">
        <v>8.2100000000000003E-3</v>
      </c>
      <c r="G30" s="38">
        <v>1.21E-2</v>
      </c>
      <c r="H30" s="38">
        <v>1.46E-2</v>
      </c>
      <c r="I30" s="38">
        <v>1.6500000000000001E-2</v>
      </c>
      <c r="J30" s="38">
        <v>1.7999999999999999E-2</v>
      </c>
      <c r="K30" s="7">
        <v>1.9300000000000001E-2</v>
      </c>
      <c r="L30" s="5">
        <v>2.24E-2</v>
      </c>
      <c r="M30" s="5">
        <v>2.4799999999999999E-2</v>
      </c>
      <c r="N30" s="5">
        <v>2.86E-2</v>
      </c>
      <c r="O30" s="5">
        <v>3.1600000000000003E-2</v>
      </c>
      <c r="P30" s="5">
        <v>3.6499999999999998E-2</v>
      </c>
      <c r="Q30" s="5">
        <v>4.2099999999999999E-2</v>
      </c>
      <c r="R30" s="5">
        <v>4.6600000000000003E-2</v>
      </c>
      <c r="S30" s="5">
        <v>5.3700000000000005E-2</v>
      </c>
      <c r="T30" s="5">
        <v>5.9200000000000003E-2</v>
      </c>
      <c r="U30" s="5">
        <v>6.7599999999999993E-2</v>
      </c>
      <c r="V30" s="5">
        <v>7.3999999999999996E-2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7.100000000000001" customHeight="1" x14ac:dyDescent="0.25">
      <c r="A31" s="37" t="s">
        <v>29</v>
      </c>
      <c r="B31" s="38">
        <v>2.96E-3</v>
      </c>
      <c r="C31" s="38">
        <v>5.0199999999999993E-3</v>
      </c>
      <c r="D31" s="38">
        <v>6.7800000000000004E-3</v>
      </c>
      <c r="E31" s="38">
        <v>8.2799999999999992E-3</v>
      </c>
      <c r="F31" s="38">
        <v>9.5600000000000008E-3</v>
      </c>
      <c r="G31" s="38">
        <v>1.41E-2</v>
      </c>
      <c r="H31" s="38">
        <v>1.7000000000000001E-2</v>
      </c>
      <c r="I31" s="38">
        <v>1.9199999999999998E-2</v>
      </c>
      <c r="J31" s="38">
        <v>2.1000000000000001E-2</v>
      </c>
      <c r="K31" s="7">
        <v>2.2499999999999999E-2</v>
      </c>
      <c r="L31" s="5">
        <v>2.5999999999999999E-2</v>
      </c>
      <c r="M31" s="5">
        <v>2.8799999999999999E-2</v>
      </c>
      <c r="N31" s="5">
        <v>3.3299999999999996E-2</v>
      </c>
      <c r="O31" s="5">
        <v>3.6899999999999995E-2</v>
      </c>
      <c r="P31" s="5">
        <v>4.2700000000000002E-2</v>
      </c>
      <c r="Q31" s="5">
        <v>4.9500000000000002E-2</v>
      </c>
      <c r="R31" s="5">
        <v>5.5E-2</v>
      </c>
      <c r="S31" s="5">
        <v>6.3600000000000004E-2</v>
      </c>
      <c r="T31" s="5">
        <v>7.0300000000000001E-2</v>
      </c>
      <c r="U31" s="5">
        <v>8.0200000000000007E-2</v>
      </c>
      <c r="V31" s="5">
        <v>8.7400000000000005E-2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7.100000000000001" customHeight="1" x14ac:dyDescent="0.25">
      <c r="A32" s="37" t="s">
        <v>7</v>
      </c>
      <c r="B32" s="38">
        <v>3.3900000000000002E-3</v>
      </c>
      <c r="C32" s="38">
        <v>5.7199999999999994E-3</v>
      </c>
      <c r="D32" s="38">
        <v>7.7499999999999999E-3</v>
      </c>
      <c r="E32" s="38">
        <v>9.470000000000001E-3</v>
      </c>
      <c r="F32" s="38">
        <v>1.09E-2</v>
      </c>
      <c r="G32" s="38">
        <v>1.61E-2</v>
      </c>
      <c r="H32" s="38">
        <v>1.95E-2</v>
      </c>
      <c r="I32" s="38">
        <v>2.1999999999999999E-2</v>
      </c>
      <c r="J32" s="38">
        <v>2.4E-2</v>
      </c>
      <c r="K32" s="7">
        <v>2.5700000000000001E-2</v>
      </c>
      <c r="L32" s="5">
        <v>2.98E-2</v>
      </c>
      <c r="M32" s="5">
        <v>3.3000000000000002E-2</v>
      </c>
      <c r="N32" s="5">
        <v>3.8200000000000005E-2</v>
      </c>
      <c r="O32" s="5">
        <v>4.2500000000000003E-2</v>
      </c>
      <c r="P32" s="5">
        <v>4.9500000000000002E-2</v>
      </c>
      <c r="Q32" s="5">
        <v>5.7700000000000001E-2</v>
      </c>
      <c r="R32" s="5">
        <v>6.4299999999999996E-2</v>
      </c>
      <c r="S32" s="5">
        <v>7.4499999999999997E-2</v>
      </c>
      <c r="T32" s="5">
        <v>8.2299999999999998E-2</v>
      </c>
      <c r="U32" s="5">
        <v>9.35E-2</v>
      </c>
      <c r="V32" s="5">
        <v>0.10100000000000001</v>
      </c>
      <c r="W32" s="21"/>
      <c r="X32" s="21"/>
      <c r="Y32" s="21"/>
      <c r="Z32" s="21"/>
      <c r="AA32" s="21"/>
      <c r="AB32" s="21"/>
      <c r="AC32" s="21"/>
      <c r="AD32" s="1"/>
      <c r="AE32" s="1"/>
      <c r="AF32" s="1"/>
      <c r="AG32" s="1"/>
      <c r="AH32" s="1"/>
      <c r="AI32" s="1"/>
      <c r="AJ32" s="1"/>
      <c r="AK32" s="1"/>
    </row>
    <row r="33" spans="1:37" ht="17.100000000000001" customHeight="1" x14ac:dyDescent="0.25">
      <c r="A33" s="37" t="s">
        <v>8</v>
      </c>
      <c r="B33" s="38">
        <v>4.47E-3</v>
      </c>
      <c r="C33" s="38">
        <v>7.5199999999999998E-3</v>
      </c>
      <c r="D33" s="38">
        <v>1.0199999999999999E-2</v>
      </c>
      <c r="E33" s="38">
        <v>1.2500000000000001E-2</v>
      </c>
      <c r="F33" s="38">
        <v>1.4500000000000001E-2</v>
      </c>
      <c r="G33" s="38">
        <v>2.1299999999999999E-2</v>
      </c>
      <c r="H33" s="38">
        <v>2.5600000000000001E-2</v>
      </c>
      <c r="I33" s="38">
        <v>2.8799999999999999E-2</v>
      </c>
      <c r="J33" s="38">
        <v>3.15E-2</v>
      </c>
      <c r="K33" s="7">
        <v>3.3700000000000001E-2</v>
      </c>
      <c r="L33" s="5">
        <v>3.9299999999999995E-2</v>
      </c>
      <c r="M33" s="5">
        <v>4.3799999999999999E-2</v>
      </c>
      <c r="N33" s="5">
        <v>5.1299999999999998E-2</v>
      </c>
      <c r="O33" s="5">
        <v>5.7500000000000002E-2</v>
      </c>
      <c r="P33" s="5">
        <v>6.8000000000000005E-2</v>
      </c>
      <c r="Q33" s="5">
        <v>8.0399999999999999E-2</v>
      </c>
      <c r="R33" s="5">
        <v>9.0299999999999991E-2</v>
      </c>
      <c r="S33" s="5">
        <v>0.105</v>
      </c>
      <c r="T33" s="5">
        <v>0.11600000000000001</v>
      </c>
      <c r="U33" s="5">
        <v>0.13100000000000001</v>
      </c>
      <c r="V33" s="5">
        <v>0.14000000000000001</v>
      </c>
      <c r="W33" s="21"/>
      <c r="X33" s="21"/>
      <c r="Y33" s="21"/>
      <c r="Z33" s="21"/>
      <c r="AA33" s="21"/>
      <c r="AB33" s="21"/>
      <c r="AC33" s="21"/>
      <c r="AD33" s="1"/>
      <c r="AE33" s="1"/>
      <c r="AF33" s="1"/>
      <c r="AG33" s="1"/>
      <c r="AH33" s="1"/>
      <c r="AI33" s="1"/>
      <c r="AJ33" s="1"/>
      <c r="AK33" s="1"/>
    </row>
    <row r="34" spans="1:37" ht="17.100000000000001" customHeight="1" x14ac:dyDescent="0.25">
      <c r="A34" s="39" t="s">
        <v>18</v>
      </c>
      <c r="B34" s="40">
        <f>$B$13*(IF($B$9=1%,B33,IF($B$9=5%,B32,IF($B$9=20%,B30,B31))))</f>
        <v>0</v>
      </c>
      <c r="C34" s="40">
        <f t="shared" ref="C34:V34" si="0">$B$13*(IF($B$9=1%,C33,IF($B$9=5%,C32,IF($B$9=20%,C30,C31))))</f>
        <v>0</v>
      </c>
      <c r="D34" s="40">
        <f t="shared" si="0"/>
        <v>0</v>
      </c>
      <c r="E34" s="40">
        <f t="shared" si="0"/>
        <v>0</v>
      </c>
      <c r="F34" s="40">
        <f t="shared" si="0"/>
        <v>0</v>
      </c>
      <c r="G34" s="40">
        <f t="shared" si="0"/>
        <v>0</v>
      </c>
      <c r="H34" s="40">
        <f t="shared" si="0"/>
        <v>0</v>
      </c>
      <c r="I34" s="40">
        <f t="shared" si="0"/>
        <v>0</v>
      </c>
      <c r="J34" s="40">
        <f t="shared" si="0"/>
        <v>0</v>
      </c>
      <c r="K34" s="8">
        <f t="shared" si="0"/>
        <v>0</v>
      </c>
      <c r="L34" s="6">
        <f t="shared" si="0"/>
        <v>0</v>
      </c>
      <c r="M34" s="6">
        <f t="shared" si="0"/>
        <v>0</v>
      </c>
      <c r="N34" s="6">
        <f t="shared" si="0"/>
        <v>0</v>
      </c>
      <c r="O34" s="6">
        <f t="shared" si="0"/>
        <v>0</v>
      </c>
      <c r="P34" s="6">
        <f t="shared" si="0"/>
        <v>0</v>
      </c>
      <c r="Q34" s="6">
        <f t="shared" si="0"/>
        <v>0</v>
      </c>
      <c r="R34" s="6">
        <f t="shared" si="0"/>
        <v>0</v>
      </c>
      <c r="S34" s="6">
        <f t="shared" si="0"/>
        <v>0</v>
      </c>
      <c r="T34" s="6">
        <f t="shared" si="0"/>
        <v>0</v>
      </c>
      <c r="U34" s="6">
        <f t="shared" si="0"/>
        <v>0</v>
      </c>
      <c r="V34" s="6">
        <f t="shared" si="0"/>
        <v>0</v>
      </c>
      <c r="W34" s="21"/>
      <c r="X34" s="21"/>
      <c r="Y34" s="21"/>
      <c r="Z34" s="21"/>
      <c r="AA34" s="21"/>
      <c r="AB34" s="21"/>
      <c r="AC34" s="21"/>
      <c r="AD34" s="1"/>
      <c r="AE34" s="1"/>
      <c r="AF34" s="1"/>
      <c r="AG34" s="1"/>
      <c r="AH34" s="1"/>
      <c r="AI34" s="1"/>
      <c r="AJ34" s="1"/>
      <c r="AK34" s="1"/>
    </row>
    <row r="35" spans="1:37" ht="17.100000000000001" customHeight="1" x14ac:dyDescent="0.25">
      <c r="A35" s="39" t="s">
        <v>19</v>
      </c>
      <c r="B35" s="40">
        <f>$B$24*($B$27/1440)*B29</f>
        <v>0</v>
      </c>
      <c r="C35" s="40">
        <f t="shared" ref="C35:U35" si="1">$B$24*($B$27/1440)*C29</f>
        <v>0</v>
      </c>
      <c r="D35" s="40">
        <f t="shared" si="1"/>
        <v>0</v>
      </c>
      <c r="E35" s="40">
        <f t="shared" si="1"/>
        <v>0</v>
      </c>
      <c r="F35" s="40">
        <f t="shared" si="1"/>
        <v>0</v>
      </c>
      <c r="G35" s="40">
        <f t="shared" si="1"/>
        <v>0</v>
      </c>
      <c r="H35" s="40">
        <f t="shared" si="1"/>
        <v>0</v>
      </c>
      <c r="I35" s="40">
        <f t="shared" si="1"/>
        <v>0</v>
      </c>
      <c r="J35" s="40">
        <f t="shared" si="1"/>
        <v>0</v>
      </c>
      <c r="K35" s="8">
        <f t="shared" si="1"/>
        <v>0</v>
      </c>
      <c r="L35" s="6">
        <f t="shared" si="1"/>
        <v>0</v>
      </c>
      <c r="M35" s="6">
        <f t="shared" si="1"/>
        <v>0</v>
      </c>
      <c r="N35" s="6">
        <f t="shared" si="1"/>
        <v>0</v>
      </c>
      <c r="O35" s="6">
        <f t="shared" si="1"/>
        <v>0</v>
      </c>
      <c r="P35" s="6">
        <f t="shared" si="1"/>
        <v>0</v>
      </c>
      <c r="Q35" s="6">
        <f t="shared" si="1"/>
        <v>0</v>
      </c>
      <c r="R35" s="6">
        <f t="shared" si="1"/>
        <v>0</v>
      </c>
      <c r="S35" s="6">
        <f t="shared" si="1"/>
        <v>0</v>
      </c>
      <c r="T35" s="6">
        <f t="shared" si="1"/>
        <v>0</v>
      </c>
      <c r="U35" s="6">
        <f t="shared" si="1"/>
        <v>0</v>
      </c>
      <c r="V35" s="6">
        <f>$B$24*($B$27/1440)*V29</f>
        <v>0</v>
      </c>
      <c r="W35" s="21"/>
      <c r="X35" s="21"/>
      <c r="Y35" s="21"/>
      <c r="Z35" s="21"/>
      <c r="AA35" s="21"/>
      <c r="AB35" s="21"/>
      <c r="AC35" s="21"/>
      <c r="AD35" s="1"/>
      <c r="AE35" s="1"/>
      <c r="AF35" s="1"/>
      <c r="AG35" s="1"/>
      <c r="AH35" s="1"/>
      <c r="AI35" s="1"/>
      <c r="AJ35" s="1"/>
      <c r="AK35" s="1"/>
    </row>
    <row r="36" spans="1:37" ht="17.100000000000001" customHeight="1" x14ac:dyDescent="0.25">
      <c r="A36" s="39" t="s">
        <v>20</v>
      </c>
      <c r="B36" s="40">
        <f>B34-B35</f>
        <v>0</v>
      </c>
      <c r="C36" s="40">
        <f t="shared" ref="C36:V36" si="2">C34-C35</f>
        <v>0</v>
      </c>
      <c r="D36" s="40">
        <f t="shared" si="2"/>
        <v>0</v>
      </c>
      <c r="E36" s="40">
        <f t="shared" si="2"/>
        <v>0</v>
      </c>
      <c r="F36" s="40">
        <f t="shared" si="2"/>
        <v>0</v>
      </c>
      <c r="G36" s="40">
        <f t="shared" si="2"/>
        <v>0</v>
      </c>
      <c r="H36" s="40">
        <f t="shared" si="2"/>
        <v>0</v>
      </c>
      <c r="I36" s="40">
        <f t="shared" si="2"/>
        <v>0</v>
      </c>
      <c r="J36" s="40">
        <f t="shared" si="2"/>
        <v>0</v>
      </c>
      <c r="K36" s="8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21"/>
      <c r="X36" s="21"/>
      <c r="Y36" s="21"/>
      <c r="Z36" s="21"/>
      <c r="AA36" s="21"/>
      <c r="AB36" s="21"/>
      <c r="AC36" s="21"/>
      <c r="AD36" s="1"/>
      <c r="AE36" s="1"/>
      <c r="AF36" s="1"/>
      <c r="AG36" s="1"/>
      <c r="AH36" s="1"/>
      <c r="AI36" s="1"/>
      <c r="AJ36" s="1"/>
      <c r="AK36" s="1"/>
    </row>
    <row r="37" spans="1:37" x14ac:dyDescent="0.2">
      <c r="A37" s="41"/>
      <c r="B37" s="36"/>
      <c r="C37" s="36"/>
      <c r="D37" s="36"/>
      <c r="E37" s="36"/>
      <c r="F37" s="36"/>
      <c r="G37" s="36"/>
      <c r="H37" s="36"/>
      <c r="I37" s="36"/>
      <c r="J37" s="36"/>
      <c r="K37" s="22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1"/>
      <c r="AE37" s="1"/>
      <c r="AF37" s="1"/>
      <c r="AG37" s="1"/>
      <c r="AH37" s="1"/>
      <c r="AI37" s="1"/>
      <c r="AJ37" s="1"/>
      <c r="AK37" s="1"/>
    </row>
    <row r="38" spans="1:37" x14ac:dyDescent="0.2">
      <c r="A38" s="41"/>
      <c r="B38" s="36"/>
      <c r="C38" s="36"/>
      <c r="D38" s="36"/>
      <c r="E38" s="36"/>
      <c r="F38" s="36"/>
      <c r="G38" s="36"/>
      <c r="H38" s="36"/>
      <c r="I38" s="36"/>
      <c r="J38" s="36"/>
      <c r="K38" s="22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1"/>
      <c r="AE38" s="1"/>
      <c r="AF38" s="1"/>
      <c r="AG38" s="1"/>
      <c r="AH38" s="1"/>
      <c r="AI38" s="1"/>
      <c r="AJ38" s="1"/>
      <c r="AK38" s="1"/>
    </row>
    <row r="39" spans="1:37" x14ac:dyDescent="0.2">
      <c r="A39" s="41"/>
      <c r="B39" s="36"/>
      <c r="C39" s="36"/>
      <c r="D39" s="36"/>
      <c r="E39" s="36"/>
      <c r="F39" s="36"/>
      <c r="G39" s="36"/>
      <c r="H39" s="36"/>
      <c r="I39" s="36"/>
      <c r="J39" s="36"/>
      <c r="K39" s="22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1"/>
      <c r="AE39" s="1"/>
      <c r="AF39" s="1"/>
      <c r="AG39" s="1"/>
      <c r="AH39" s="1"/>
      <c r="AI39" s="1"/>
      <c r="AJ39" s="1"/>
      <c r="AK39" s="1"/>
    </row>
    <row r="40" spans="1:37" x14ac:dyDescent="0.2">
      <c r="A40" s="41"/>
      <c r="B40" s="36"/>
      <c r="C40" s="36"/>
      <c r="D40" s="36"/>
      <c r="E40" s="36"/>
      <c r="F40" s="36"/>
      <c r="G40" s="36"/>
      <c r="H40" s="36"/>
      <c r="I40" s="36"/>
      <c r="J40" s="36"/>
      <c r="K40" s="22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1"/>
      <c r="AE40" s="1"/>
      <c r="AF40" s="1"/>
      <c r="AG40" s="1"/>
      <c r="AH40" s="1"/>
      <c r="AI40" s="1"/>
      <c r="AJ40" s="1"/>
      <c r="AK40" s="1"/>
    </row>
    <row r="41" spans="1:37" x14ac:dyDescent="0.2">
      <c r="A41" s="41"/>
      <c r="B41" s="36"/>
      <c r="C41" s="36"/>
      <c r="D41" s="36"/>
      <c r="E41" s="36"/>
      <c r="F41" s="36"/>
      <c r="G41" s="36"/>
      <c r="H41" s="36"/>
      <c r="I41" s="36"/>
      <c r="J41" s="36"/>
      <c r="K41" s="22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1"/>
      <c r="AE41" s="1"/>
      <c r="AF41" s="1"/>
      <c r="AG41" s="1"/>
      <c r="AH41" s="1"/>
      <c r="AI41" s="1"/>
      <c r="AJ41" s="1"/>
      <c r="AK41" s="1"/>
    </row>
    <row r="42" spans="1:37" x14ac:dyDescent="0.2">
      <c r="A42" s="41"/>
      <c r="B42" s="36"/>
      <c r="C42" s="36"/>
      <c r="D42" s="36"/>
      <c r="E42" s="36"/>
      <c r="F42" s="36"/>
      <c r="G42" s="36"/>
      <c r="H42" s="36"/>
      <c r="I42" s="36"/>
      <c r="J42" s="36"/>
      <c r="K42" s="22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1"/>
      <c r="AE42" s="1"/>
      <c r="AF42" s="1"/>
      <c r="AG42" s="1"/>
      <c r="AH42" s="1"/>
      <c r="AI42" s="1"/>
      <c r="AJ42" s="1"/>
      <c r="AK42" s="1"/>
    </row>
    <row r="43" spans="1:37" x14ac:dyDescent="0.2">
      <c r="A43" s="41"/>
      <c r="B43" s="36"/>
      <c r="C43" s="36"/>
      <c r="D43" s="36"/>
      <c r="E43" s="36"/>
      <c r="F43" s="36"/>
      <c r="G43" s="36"/>
      <c r="H43" s="36"/>
      <c r="I43" s="36"/>
      <c r="J43" s="36"/>
      <c r="K43" s="22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1"/>
      <c r="AE43" s="1"/>
      <c r="AF43" s="1"/>
      <c r="AG43" s="1"/>
      <c r="AH43" s="1"/>
      <c r="AI43" s="1"/>
      <c r="AJ43" s="1"/>
      <c r="AK43" s="1"/>
    </row>
    <row r="44" spans="1:37" x14ac:dyDescent="0.2">
      <c r="A44" s="41"/>
      <c r="B44" s="36"/>
      <c r="C44" s="36"/>
      <c r="D44" s="36"/>
      <c r="E44" s="36"/>
      <c r="F44" s="36"/>
      <c r="G44" s="36"/>
      <c r="H44" s="36"/>
      <c r="I44" s="36"/>
      <c r="J44" s="36"/>
      <c r="K44" s="22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1"/>
      <c r="AE44" s="1"/>
      <c r="AF44" s="1"/>
      <c r="AG44" s="1"/>
      <c r="AH44" s="1"/>
      <c r="AI44" s="1"/>
      <c r="AJ44" s="1"/>
      <c r="AK44" s="1"/>
    </row>
    <row r="45" spans="1:37" x14ac:dyDescent="0.2">
      <c r="A45" s="41"/>
      <c r="B45" s="36"/>
      <c r="C45" s="36"/>
      <c r="D45" s="36"/>
      <c r="E45" s="36"/>
      <c r="F45" s="36"/>
      <c r="G45" s="36"/>
      <c r="H45" s="36"/>
      <c r="I45" s="36"/>
      <c r="J45" s="36"/>
      <c r="K45" s="22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1"/>
      <c r="AE45" s="1"/>
      <c r="AF45" s="1"/>
      <c r="AG45" s="1"/>
      <c r="AH45" s="1"/>
      <c r="AI45" s="1"/>
      <c r="AJ45" s="1"/>
      <c r="AK45" s="1"/>
    </row>
    <row r="46" spans="1:37" x14ac:dyDescent="0.2">
      <c r="A46" s="41"/>
      <c r="B46" s="36"/>
      <c r="C46" s="36"/>
      <c r="D46" s="36"/>
      <c r="E46" s="36"/>
      <c r="F46" s="36"/>
      <c r="G46" s="36"/>
      <c r="H46" s="36"/>
      <c r="I46" s="36"/>
      <c r="J46" s="36"/>
      <c r="K46" s="22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1"/>
      <c r="AE46" s="1"/>
      <c r="AF46" s="1"/>
      <c r="AG46" s="1"/>
      <c r="AH46" s="1"/>
      <c r="AI46" s="1"/>
      <c r="AJ46" s="1"/>
      <c r="AK46" s="1"/>
    </row>
    <row r="47" spans="1:37" x14ac:dyDescent="0.2">
      <c r="A47" s="41"/>
      <c r="B47" s="36"/>
      <c r="C47" s="36"/>
      <c r="D47" s="36"/>
      <c r="E47" s="36"/>
      <c r="F47" s="36"/>
      <c r="G47" s="36"/>
      <c r="H47" s="36"/>
      <c r="I47" s="36"/>
      <c r="J47" s="36"/>
      <c r="K47" s="22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1"/>
      <c r="AE47" s="1"/>
      <c r="AF47" s="1"/>
      <c r="AG47" s="1"/>
      <c r="AH47" s="1"/>
      <c r="AI47" s="1"/>
      <c r="AJ47" s="1"/>
      <c r="AK47" s="1"/>
    </row>
    <row r="48" spans="1:37" x14ac:dyDescent="0.2">
      <c r="A48" s="41"/>
      <c r="B48" s="36"/>
      <c r="C48" s="36"/>
      <c r="D48" s="36"/>
      <c r="E48" s="36"/>
      <c r="F48" s="36"/>
      <c r="G48" s="36"/>
      <c r="H48" s="36"/>
      <c r="I48" s="36"/>
      <c r="J48" s="36"/>
      <c r="K48" s="22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1"/>
      <c r="AE48" s="1"/>
      <c r="AF48" s="1"/>
      <c r="AG48" s="1"/>
      <c r="AH48" s="1"/>
      <c r="AI48" s="1"/>
      <c r="AJ48" s="1"/>
      <c r="AK48" s="1"/>
    </row>
    <row r="49" spans="1:37" x14ac:dyDescent="0.2">
      <c r="A49" s="41"/>
      <c r="B49" s="36"/>
      <c r="C49" s="36"/>
      <c r="D49" s="36"/>
      <c r="E49" s="36"/>
      <c r="F49" s="36"/>
      <c r="G49" s="36"/>
      <c r="H49" s="36"/>
      <c r="I49" s="36"/>
      <c r="J49" s="36"/>
      <c r="K49" s="22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1"/>
      <c r="AE49" s="1"/>
      <c r="AF49" s="1"/>
      <c r="AG49" s="1"/>
      <c r="AH49" s="1"/>
      <c r="AI49" s="1"/>
      <c r="AJ49" s="1"/>
      <c r="AK49" s="1"/>
    </row>
    <row r="50" spans="1:37" x14ac:dyDescent="0.2">
      <c r="A50" s="41"/>
      <c r="B50" s="36"/>
      <c r="C50" s="36"/>
      <c r="D50" s="36"/>
      <c r="E50" s="36"/>
      <c r="F50" s="36"/>
      <c r="G50" s="36"/>
      <c r="H50" s="36"/>
      <c r="I50" s="36"/>
      <c r="J50" s="36"/>
      <c r="K50" s="22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1"/>
      <c r="AE50" s="1"/>
      <c r="AF50" s="1"/>
      <c r="AG50" s="1"/>
      <c r="AH50" s="1"/>
      <c r="AI50" s="1"/>
      <c r="AJ50" s="1"/>
      <c r="AK50" s="1"/>
    </row>
    <row r="51" spans="1:37" x14ac:dyDescent="0.2">
      <c r="A51" s="41"/>
      <c r="B51" s="36"/>
      <c r="C51" s="36"/>
      <c r="D51" s="36"/>
      <c r="E51" s="36"/>
      <c r="F51" s="36"/>
      <c r="G51" s="36"/>
      <c r="H51" s="36"/>
      <c r="I51" s="36"/>
      <c r="J51" s="36"/>
      <c r="K51" s="22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1"/>
      <c r="AE51" s="1"/>
      <c r="AF51" s="1"/>
      <c r="AG51" s="1"/>
      <c r="AH51" s="1"/>
      <c r="AI51" s="1"/>
      <c r="AJ51" s="1"/>
      <c r="AK51" s="1"/>
    </row>
    <row r="52" spans="1:37" x14ac:dyDescent="0.2">
      <c r="A52" s="41"/>
      <c r="B52" s="36"/>
      <c r="C52" s="36"/>
      <c r="D52" s="36"/>
      <c r="E52" s="36"/>
      <c r="F52" s="36"/>
      <c r="G52" s="36"/>
      <c r="H52" s="36"/>
      <c r="I52" s="36"/>
      <c r="J52" s="36"/>
      <c r="K52" s="22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1"/>
      <c r="AE52" s="1"/>
      <c r="AF52" s="1"/>
      <c r="AG52" s="1"/>
      <c r="AH52" s="1"/>
      <c r="AI52" s="1"/>
      <c r="AJ52" s="1"/>
      <c r="AK52" s="1"/>
    </row>
    <row r="53" spans="1:37" ht="15.75" thickBot="1" x14ac:dyDescent="0.3">
      <c r="A53" s="42" t="s">
        <v>31</v>
      </c>
      <c r="B53" s="43" t="s">
        <v>32</v>
      </c>
      <c r="C53" s="44"/>
      <c r="D53" s="44"/>
      <c r="E53" s="45"/>
      <c r="F53" s="45"/>
      <c r="G53" s="46"/>
      <c r="H53" s="43" t="s">
        <v>33</v>
      </c>
      <c r="I53" s="44"/>
      <c r="J53" s="45"/>
      <c r="K53" s="47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1"/>
      <c r="AE53" s="1"/>
      <c r="AF53" s="1"/>
      <c r="AG53" s="1"/>
      <c r="AH53" s="1"/>
      <c r="AI53" s="1"/>
      <c r="AJ53" s="1"/>
      <c r="AK53" s="1"/>
    </row>
    <row r="54" spans="1:37" ht="15" hidden="1" thickTop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1"/>
      <c r="AE54" s="1"/>
      <c r="AF54" s="1"/>
      <c r="AG54" s="1"/>
      <c r="AH54" s="1"/>
      <c r="AI54" s="1"/>
      <c r="AJ54" s="1"/>
      <c r="AK54" s="1"/>
    </row>
    <row r="55" spans="1:37" hidden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1"/>
      <c r="AE55" s="1"/>
      <c r="AF55" s="1"/>
      <c r="AG55" s="1"/>
      <c r="AH55" s="1"/>
      <c r="AI55" s="1"/>
      <c r="AJ55" s="1"/>
      <c r="AK55" s="1"/>
    </row>
    <row r="56" spans="1:37" hidden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idden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idden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idden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idden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idden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idden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idden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idden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idden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idden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idden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idden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idden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idden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idden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idden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idden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idden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idden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idden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idden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idden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idden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idden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idden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idden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idden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idden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idden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idden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idden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idden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idden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idden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idden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idden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idden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idden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idden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idden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idden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idden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idden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idden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idden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idden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idden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idden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idden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idden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idden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7" hidden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7" hidden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7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idden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idden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idden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idden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idden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idden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idden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idden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idden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idden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idden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idden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idden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idden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idden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idden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idden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idden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idden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idden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idden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idden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idden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idden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idden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idden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idden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idden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idden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idden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idden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idden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idden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idden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idden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idden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idden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idden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idden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idden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idden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idden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idden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idden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idden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idden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4" hidden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idden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idden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idden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idden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idden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idden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idden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idden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idden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idden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idden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idden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idden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idden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idden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idden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idden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idden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idden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idden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idden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idden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idden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idden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idden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idden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idden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idden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idden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</sheetData>
  <sheetProtection algorithmName="SHA-512" hashValue="FbXHYDj6YtF5hDmgquB/kM8b1aWTR7BskrGDPzN2O86z1QsDY2yRB3C2/4Vx0npxynAHNl6tt6p5sACMBh+x/Q==" saltValue="Qzv+fiatV2rXEqD6O20+CQ==" spinCount="100000" sheet="1" objects="1" scenarios="1" selectLockedCells="1"/>
  <mergeCells count="12">
    <mergeCell ref="A1:K5"/>
    <mergeCell ref="J15:K15"/>
    <mergeCell ref="D15:E15"/>
    <mergeCell ref="A15:B15"/>
    <mergeCell ref="G15:H15"/>
    <mergeCell ref="B7:K7"/>
    <mergeCell ref="G10:H10"/>
    <mergeCell ref="B53:D53"/>
    <mergeCell ref="E53:G53"/>
    <mergeCell ref="H53:I53"/>
    <mergeCell ref="J53:K53"/>
    <mergeCell ref="A6:K6"/>
  </mergeCells>
  <conditionalFormatting sqref="B21">
    <cfRule type="cellIs" dxfId="2" priority="1" stopIfTrue="1" operator="equal">
      <formula>0</formula>
    </cfRule>
    <cfRule type="cellIs" dxfId="1" priority="2" stopIfTrue="1" operator="greaterThanOrEqual">
      <formula>$B$25</formula>
    </cfRule>
    <cfRule type="cellIs" dxfId="0" priority="3" operator="lessThan">
      <formula>$B$25</formula>
    </cfRule>
  </conditionalFormatting>
  <dataValidations count="4">
    <dataValidation type="decimal" allowBlank="1" showInputMessage="1" showErrorMessage="1" errorTitle="Hydraulic Conductivity" error="Design Hydraulic Conductivity coefficient must not be less than 4m/day or greater than 10m/day for design" promptTitle="Modifying Hydraulic Conductivity" prompt="Results of soil permeability testing must be provided to City of Melville if a hydraulic conductivity coefficient (Ksat) of greater than 4m/day is used for design." sqref="B27" xr:uid="{931FA8E9-FC11-4406-AC46-8524740B6226}">
      <formula1>4</formula1>
      <formula2>10</formula2>
    </dataValidation>
    <dataValidation type="list" allowBlank="1" showInputMessage="1" showErrorMessage="1" sqref="B9" xr:uid="{87838A55-BCA1-4B57-8BFD-71A10C7A3942}">
      <formula1>$M$2:$M$3</formula1>
    </dataValidation>
    <dataValidation type="list" allowBlank="1" showInputMessage="1" showErrorMessage="1" sqref="H16 E16 B16" xr:uid="{FAD6ABC7-535E-4F13-B12E-64FF398DF366}">
      <formula1>$N$2:$N$5</formula1>
    </dataValidation>
    <dataValidation type="list" allowBlank="1" showInputMessage="1" showErrorMessage="1" sqref="H17 B17 E17" xr:uid="{EAE78284-D90B-4E01-978D-984B62B86F19}">
      <formula1>$O$2:$O$6</formula1>
    </dataValidation>
  </dataValidation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e53b42f2-7677-4818-abb4-73e80bfcd555}" enabled="0" method="" siteId="{e53b42f2-7677-4818-abb4-73e80bfcd55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2022-11-08T01:44:07Z</dcterms:created>
  <dcterms:modified xsi:type="dcterms:W3CDTF">2025-02-11T01:44:01Z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WDocAuthor">
    <vt:lpwstr/>
  </property>
  <property fmtid="{D5CDD505-2E9C-101B-9397-08002B2CF9AE}" pid="3" name="DWDocClass">
    <vt:lpwstr/>
  </property>
  <property fmtid="{D5CDD505-2E9C-101B-9397-08002B2CF9AE}" pid="4" name="DWDocClassId">
    <vt:lpwstr/>
  </property>
  <property fmtid="{D5CDD505-2E9C-101B-9397-08002B2CF9AE}" pid="5" name="DWDocPrecis">
    <vt:lpwstr/>
  </property>
  <property fmtid="{D5CDD505-2E9C-101B-9397-08002B2CF9AE}" pid="6" name="DWDocNo">
    <vt:lpwstr/>
  </property>
  <property fmtid="{D5CDD505-2E9C-101B-9397-08002B2CF9AE}" pid="7" name="DWDocSetID">
    <vt:lpwstr/>
  </property>
  <property fmtid="{D5CDD505-2E9C-101B-9397-08002B2CF9AE}" pid="8" name="DWDocType">
    <vt:lpwstr/>
  </property>
  <property fmtid="{D5CDD505-2E9C-101B-9397-08002B2CF9AE}" pid="9" name="DWDocVersion">
    <vt:lpwstr/>
  </property>
</Properties>
</file>